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DieseArbeitsmappe" defaultThemeVersion="124226"/>
  <bookViews>
    <workbookView xWindow="7260" yWindow="-105" windowWidth="15450" windowHeight="12900"/>
  </bookViews>
  <sheets>
    <sheet name="Berechnung der Terrariengrösse" sheetId="1" r:id="rId1"/>
    <sheet name="Tabelle1" sheetId="2" state="hidden" r:id="rId2"/>
  </sheets>
  <calcPr calcId="125725"/>
  <customWorkbookViews>
    <customWorkbookView name="Schmid Michael - Persönliche Ansicht" guid="{AEF40530-5B6B-4AE5-B1A2-2FABDF725FB5}" mergeInterval="0" personalView="1" maximized="1" windowWidth="1595" windowHeight="977" activeSheetId="1"/>
  </customWorkbookViews>
</workbook>
</file>

<file path=xl/calcChain.xml><?xml version="1.0" encoding="utf-8"?>
<calcChain xmlns="http://schemas.openxmlformats.org/spreadsheetml/2006/main">
  <c r="J49" i="1"/>
  <c r="J32"/>
  <c r="F15"/>
  <c r="F16" s="1"/>
  <c r="V18" i="2" l="1"/>
  <c r="I38" i="1" s="1"/>
  <c r="B6" i="2"/>
  <c r="K9" s="1"/>
  <c r="B9"/>
  <c r="V24"/>
  <c r="U18" l="1"/>
  <c r="I55" i="1"/>
  <c r="I10" i="2"/>
  <c r="K10"/>
  <c r="I9"/>
  <c r="P9" s="1"/>
  <c r="M9"/>
  <c r="Q9" s="1"/>
  <c r="Q13" s="1"/>
  <c r="U20" s="1"/>
  <c r="V20" s="1"/>
  <c r="I40" i="1" s="1"/>
  <c r="I32" s="1"/>
  <c r="I57" l="1"/>
  <c r="I49" s="1"/>
  <c r="N10" i="2"/>
  <c r="M10"/>
  <c r="U26"/>
  <c r="V26" s="1"/>
  <c r="B10"/>
  <c r="O10" l="1"/>
  <c r="P10" s="1"/>
  <c r="P13" s="1"/>
  <c r="U25" l="1"/>
  <c r="V25" s="1"/>
  <c r="I31" i="1"/>
  <c r="U19" i="2"/>
  <c r="V19" s="1"/>
  <c r="I39" i="1" l="1"/>
  <c r="I56" s="1"/>
  <c r="I48" s="1"/>
</calcChain>
</file>

<file path=xl/comments1.xml><?xml version="1.0" encoding="utf-8"?>
<comments xmlns="http://schemas.openxmlformats.org/spreadsheetml/2006/main">
  <authors>
    <author>Michael</author>
  </authors>
  <commentList>
    <comment ref="C19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<sst xmlns="http://schemas.openxmlformats.org/spreadsheetml/2006/main" count="74" uniqueCount="43">
  <si>
    <t>Masse</t>
  </si>
  <si>
    <t>STschV</t>
  </si>
  <si>
    <t>x</t>
  </si>
  <si>
    <t>zusätzlich</t>
  </si>
  <si>
    <t>KRL:</t>
  </si>
  <si>
    <t>Fläche m2</t>
  </si>
  <si>
    <t>Höhe</t>
  </si>
  <si>
    <t>Anzahl</t>
  </si>
  <si>
    <t>Total:</t>
  </si>
  <si>
    <t>Terrarienmasse:</t>
  </si>
  <si>
    <t>Länge:</t>
  </si>
  <si>
    <t>cm</t>
  </si>
  <si>
    <t>Breite (Tiefe):</t>
  </si>
  <si>
    <t>Höhe:</t>
  </si>
  <si>
    <t>Rackmasse</t>
  </si>
  <si>
    <t>Terrarienbreite (Tiefe):</t>
  </si>
  <si>
    <t>Terrarienhöhe:</t>
  </si>
  <si>
    <t>Anzahl Tiere (mindestens zwei):</t>
  </si>
  <si>
    <t>Anzahl weitere Leopardgeckos:</t>
  </si>
  <si>
    <t>Tiere</t>
  </si>
  <si>
    <t>Tier ( e )</t>
  </si>
  <si>
    <t>Empfehlung von leopardgeckos.ch</t>
  </si>
  <si>
    <t>Terrarienmasse für Leopardgeckos nach Schweizerischem Tierschutzgesetz</t>
  </si>
  <si>
    <r>
      <t>m</t>
    </r>
    <r>
      <rPr>
        <b/>
        <sz val="10"/>
        <color theme="1"/>
        <rFont val="Calibri"/>
        <family val="2"/>
      </rPr>
      <t>²</t>
    </r>
  </si>
  <si>
    <t>Für die gewünschte Anzahl Tiere empfehlen wir:</t>
  </si>
  <si>
    <t xml:space="preserve">Ihr gewünschtes Terrarium sollte aus rechtlicher Sicht </t>
  </si>
  <si>
    <t>folgende Mindestmasse aufweisen:</t>
  </si>
  <si>
    <t>Für die gewünschte Anzahl Tiere genötigen Sie nach TSchV:</t>
  </si>
  <si>
    <t>Stand: 2016</t>
  </si>
  <si>
    <t>Gewünschte Anzahl Tiere:</t>
  </si>
  <si>
    <t>Ergebnisse</t>
  </si>
  <si>
    <t>© 2016 leopardgeckos.ch  I  Michael Schmid</t>
  </si>
  <si>
    <t>Kopf-Rumpf-Länge (KRL) des längsten Geckos in cm:</t>
  </si>
  <si>
    <t>Was bedeutet KRL?</t>
  </si>
  <si>
    <t>Terrarienlänge:</t>
  </si>
  <si>
    <t>· eine Fläche von:</t>
  </si>
  <si>
    <t>· eine Höhe von:</t>
  </si>
  <si>
    <t>Gewünschte Terrarienlänge:</t>
  </si>
  <si>
    <r>
      <t xml:space="preserve"> </t>
    </r>
    <r>
      <rPr>
        <b/>
        <sz val="16"/>
        <color rgb="FFFF0000"/>
        <rFont val="Wingdings"/>
        <charset val="2"/>
      </rPr>
      <t xml:space="preserve">G </t>
    </r>
  </si>
  <si>
    <t>Für die Berechnung benötigen wir folgenden Angaben:</t>
  </si>
  <si>
    <t>Ihr gewünschtes Terrarium sollte unserer Empfehlung</t>
  </si>
  <si>
    <t>nach folgende Masse aufweisen:</t>
  </si>
  <si>
    <t>Gesetzliche Vorgabe für die Schweiz</t>
  </si>
</sst>
</file>

<file path=xl/styles.xml><?xml version="1.0" encoding="utf-8"?>
<styleSheet xmlns="http://schemas.openxmlformats.org/spreadsheetml/2006/main">
  <numFmts count="1">
    <numFmt numFmtId="164" formatCode="0.00000"/>
  </numFmts>
  <fonts count="23">
    <font>
      <sz val="10"/>
      <color theme="1"/>
      <name val="Futura Book"/>
      <family val="2"/>
    </font>
    <font>
      <b/>
      <sz val="10"/>
      <color theme="1"/>
      <name val="Futura Book"/>
    </font>
    <font>
      <b/>
      <sz val="11"/>
      <color theme="1"/>
      <name val="Futura Book"/>
    </font>
    <font>
      <b/>
      <sz val="9"/>
      <color theme="1"/>
      <name val="Futura Book"/>
    </font>
    <font>
      <sz val="9"/>
      <color theme="1"/>
      <name val="Futura Book"/>
    </font>
    <font>
      <sz val="10"/>
      <color theme="1"/>
      <name val="Futura Book"/>
    </font>
    <font>
      <sz val="10"/>
      <color theme="0"/>
      <name val="Futura Book"/>
    </font>
    <font>
      <sz val="10"/>
      <color theme="0" tint="-0.499984740745262"/>
      <name val="Futura Book"/>
    </font>
    <font>
      <sz val="10"/>
      <color theme="0"/>
      <name val="Futura Book"/>
      <family val="2"/>
    </font>
    <font>
      <b/>
      <sz val="10"/>
      <color theme="1"/>
      <name val="Futura Book"/>
      <family val="2"/>
    </font>
    <font>
      <b/>
      <sz val="10"/>
      <color theme="1"/>
      <name val="Calibri"/>
      <family val="2"/>
    </font>
    <font>
      <sz val="9"/>
      <color theme="1"/>
      <name val="Futura Book"/>
      <family val="2"/>
    </font>
    <font>
      <b/>
      <sz val="12"/>
      <color theme="1"/>
      <name val="Futura Book"/>
    </font>
    <font>
      <b/>
      <i/>
      <sz val="7"/>
      <color theme="1"/>
      <name val="Futura Book"/>
    </font>
    <font>
      <i/>
      <u/>
      <sz val="8"/>
      <color theme="1"/>
      <name val="Futura Book"/>
    </font>
    <font>
      <sz val="9"/>
      <color indexed="81"/>
      <name val="Tahoma"/>
      <family val="2"/>
    </font>
    <font>
      <sz val="8"/>
      <color theme="1"/>
      <name val="Futura Book"/>
      <family val="2"/>
    </font>
    <font>
      <b/>
      <sz val="9"/>
      <color theme="1"/>
      <name val="Futura Book"/>
      <family val="2"/>
    </font>
    <font>
      <sz val="9"/>
      <color theme="0" tint="-0.499984740745262"/>
      <name val="Futura Book"/>
      <family val="2"/>
    </font>
    <font>
      <b/>
      <i/>
      <sz val="8"/>
      <color rgb="FFFF0000"/>
      <name val="Futura Book"/>
    </font>
    <font>
      <b/>
      <i/>
      <sz val="16"/>
      <color rgb="FFFF0000"/>
      <name val="Futura Book"/>
    </font>
    <font>
      <b/>
      <sz val="16"/>
      <color rgb="FFFF0000"/>
      <name val="Wingdings"/>
      <charset val="2"/>
    </font>
    <font>
      <b/>
      <i/>
      <sz val="10"/>
      <color theme="1"/>
      <name val="Futura Book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2" borderId="0" xfId="0" applyFont="1" applyFill="1" applyProtection="1"/>
    <xf numFmtId="0" fontId="2" fillId="2" borderId="0" xfId="0" applyFont="1" applyFill="1" applyBorder="1" applyProtection="1"/>
    <xf numFmtId="0" fontId="3" fillId="2" borderId="0" xfId="0" applyFont="1" applyFill="1" applyProtection="1"/>
    <xf numFmtId="0" fontId="4" fillId="2" borderId="0" xfId="0" applyFont="1" applyFill="1" applyProtection="1"/>
    <xf numFmtId="0" fontId="4" fillId="2" borderId="0" xfId="0" applyFont="1" applyFill="1" applyBorder="1" applyProtection="1"/>
    <xf numFmtId="0" fontId="0" fillId="2" borderId="0" xfId="0" applyFill="1" applyProtection="1"/>
    <xf numFmtId="0" fontId="0" fillId="2" borderId="0" xfId="0" applyFill="1" applyBorder="1" applyProtection="1"/>
    <xf numFmtId="0" fontId="1" fillId="2" borderId="0" xfId="0" applyFont="1" applyFill="1" applyBorder="1" applyProtection="1"/>
    <xf numFmtId="0" fontId="0" fillId="3" borderId="0" xfId="0" applyFill="1" applyProtection="1"/>
    <xf numFmtId="0" fontId="0" fillId="3" borderId="0" xfId="0" applyFill="1" applyBorder="1" applyProtection="1"/>
    <xf numFmtId="0" fontId="3" fillId="3" borderId="0" xfId="0" applyFont="1" applyFill="1" applyProtection="1"/>
    <xf numFmtId="0" fontId="0" fillId="3" borderId="0" xfId="0" applyFill="1" applyAlignment="1" applyProtection="1"/>
    <xf numFmtId="0" fontId="0" fillId="3" borderId="0" xfId="0" applyFill="1" applyAlignment="1" applyProtection="1">
      <alignment horizontal="left"/>
    </xf>
    <xf numFmtId="0" fontId="1" fillId="3" borderId="0" xfId="0" applyFont="1" applyFill="1" applyBorder="1" applyProtection="1"/>
    <xf numFmtId="1" fontId="1" fillId="3" borderId="0" xfId="0" applyNumberFormat="1" applyFont="1" applyFill="1" applyBorder="1" applyProtection="1"/>
    <xf numFmtId="0" fontId="0" fillId="3" borderId="0" xfId="0" applyFill="1" applyAlignment="1" applyProtection="1">
      <alignment horizontal="right"/>
    </xf>
    <xf numFmtId="2" fontId="9" fillId="3" borderId="0" xfId="0" applyNumberFormat="1" applyFont="1" applyFill="1" applyProtection="1"/>
    <xf numFmtId="0" fontId="9" fillId="3" borderId="0" xfId="0" applyFont="1" applyFill="1" applyBorder="1" applyProtection="1"/>
    <xf numFmtId="1" fontId="9" fillId="3" borderId="0" xfId="0" applyNumberFormat="1" applyFont="1" applyFill="1" applyProtection="1"/>
    <xf numFmtId="0" fontId="0" fillId="4" borderId="0" xfId="0" applyFill="1" applyProtection="1"/>
    <xf numFmtId="0" fontId="0" fillId="4" borderId="0" xfId="0" applyFill="1" applyBorder="1" applyProtection="1"/>
    <xf numFmtId="0" fontId="3" fillId="4" borderId="0" xfId="0" applyFont="1" applyFill="1" applyProtection="1"/>
    <xf numFmtId="2" fontId="9" fillId="4" borderId="0" xfId="0" applyNumberFormat="1" applyFont="1" applyFill="1" applyProtection="1"/>
    <xf numFmtId="0" fontId="9" fillId="4" borderId="0" xfId="0" applyFont="1" applyFill="1" applyBorder="1" applyProtection="1"/>
    <xf numFmtId="1" fontId="9" fillId="4" borderId="0" xfId="0" applyNumberFormat="1" applyFont="1" applyFill="1" applyProtection="1"/>
    <xf numFmtId="0" fontId="0" fillId="4" borderId="0" xfId="0" applyFill="1" applyAlignment="1" applyProtection="1">
      <alignment horizontal="left"/>
    </xf>
    <xf numFmtId="0" fontId="0" fillId="4" borderId="0" xfId="0" applyFill="1" applyBorder="1" applyAlignment="1" applyProtection="1">
      <alignment horizontal="left"/>
    </xf>
    <xf numFmtId="0" fontId="1" fillId="4" borderId="0" xfId="0" applyFont="1" applyFill="1" applyBorder="1" applyProtection="1"/>
    <xf numFmtId="1" fontId="1" fillId="4" borderId="0" xfId="0" applyNumberFormat="1" applyFont="1" applyFill="1" applyBorder="1" applyProtection="1"/>
    <xf numFmtId="0" fontId="0" fillId="4" borderId="0" xfId="0" applyFill="1" applyAlignment="1" applyProtection="1">
      <alignment horizontal="right"/>
    </xf>
    <xf numFmtId="0" fontId="1" fillId="2" borderId="0" xfId="0" applyFont="1" applyFill="1" applyProtection="1"/>
    <xf numFmtId="0" fontId="8" fillId="2" borderId="0" xfId="0" applyFont="1" applyFill="1" applyProtection="1"/>
    <xf numFmtId="0" fontId="7" fillId="2" borderId="0" xfId="0" applyFont="1" applyFill="1" applyBorder="1" applyProtection="1"/>
    <xf numFmtId="0" fontId="7" fillId="2" borderId="0" xfId="0" applyFont="1" applyFill="1" applyProtection="1"/>
    <xf numFmtId="0" fontId="12" fillId="2" borderId="0" xfId="0" applyFont="1" applyFill="1" applyProtection="1"/>
    <xf numFmtId="0" fontId="11" fillId="2" borderId="0" xfId="0" applyFont="1" applyFill="1" applyAlignment="1" applyProtection="1">
      <alignment horizontal="right"/>
    </xf>
    <xf numFmtId="0" fontId="11" fillId="2" borderId="0" xfId="0" applyFont="1" applyFill="1" applyAlignment="1" applyProtection="1">
      <alignment horizontal="left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164" fontId="8" fillId="2" borderId="0" xfId="0" applyNumberFormat="1" applyFont="1" applyFill="1"/>
    <xf numFmtId="2" fontId="8" fillId="2" borderId="0" xfId="0" applyNumberFormat="1" applyFont="1" applyFill="1"/>
    <xf numFmtId="0" fontId="5" fillId="2" borderId="0" xfId="0" applyFont="1" applyFill="1" applyProtection="1"/>
    <xf numFmtId="0" fontId="6" fillId="2" borderId="0" xfId="0" applyFont="1" applyFill="1" applyProtection="1"/>
    <xf numFmtId="0" fontId="5" fillId="2" borderId="0" xfId="0" applyFont="1" applyFill="1" applyBorder="1" applyProtection="1"/>
    <xf numFmtId="0" fontId="13" fillId="2" borderId="0" xfId="0" applyFont="1" applyFill="1" applyProtection="1"/>
    <xf numFmtId="0" fontId="14" fillId="2" borderId="0" xfId="0" applyFont="1" applyFill="1" applyProtection="1"/>
    <xf numFmtId="0" fontId="14" fillId="2" borderId="0" xfId="0" applyFont="1" applyFill="1" applyAlignment="1" applyProtection="1">
      <alignment horizontal="left"/>
    </xf>
    <xf numFmtId="0" fontId="5" fillId="4" borderId="0" xfId="0" applyFont="1" applyFill="1" applyAlignment="1" applyProtection="1">
      <alignment horizontal="left"/>
    </xf>
    <xf numFmtId="0" fontId="5" fillId="3" borderId="0" xfId="0" applyFont="1" applyFill="1" applyAlignment="1" applyProtection="1"/>
    <xf numFmtId="0" fontId="11" fillId="3" borderId="0" xfId="0" applyFont="1" applyFill="1" applyProtection="1"/>
    <xf numFmtId="0" fontId="11" fillId="3" borderId="0" xfId="0" applyFont="1" applyFill="1" applyAlignment="1" applyProtection="1"/>
    <xf numFmtId="0" fontId="11" fillId="4" borderId="0" xfId="0" applyFont="1" applyFill="1" applyProtection="1"/>
    <xf numFmtId="0" fontId="11" fillId="4" borderId="0" xfId="0" applyFont="1" applyFill="1" applyAlignment="1" applyProtection="1">
      <alignment horizontal="left"/>
    </xf>
    <xf numFmtId="0" fontId="11" fillId="2" borderId="0" xfId="0" applyFont="1" applyFill="1" applyProtection="1"/>
    <xf numFmtId="0" fontId="18" fillId="2" borderId="0" xfId="0" applyFont="1" applyFill="1" applyBorder="1" applyProtection="1"/>
    <xf numFmtId="0" fontId="18" fillId="2" borderId="1" xfId="0" applyFont="1" applyFill="1" applyBorder="1" applyProtection="1"/>
    <xf numFmtId="0" fontId="17" fillId="2" borderId="0" xfId="0" applyFont="1" applyFill="1" applyBorder="1" applyProtection="1"/>
    <xf numFmtId="0" fontId="16" fillId="2" borderId="0" xfId="0" applyFont="1" applyFill="1" applyAlignment="1" applyProtection="1">
      <alignment horizontal="left"/>
    </xf>
    <xf numFmtId="0" fontId="19" fillId="2" borderId="0" xfId="0" applyFont="1" applyFill="1" applyProtection="1"/>
    <xf numFmtId="0" fontId="19" fillId="2" borderId="0" xfId="0" applyFont="1" applyFill="1" applyBorder="1" applyProtection="1"/>
    <xf numFmtId="0" fontId="20" fillId="2" borderId="0" xfId="0" applyFont="1" applyFill="1" applyAlignment="1" applyProtection="1">
      <alignment horizontal="right"/>
    </xf>
    <xf numFmtId="0" fontId="17" fillId="5" borderId="0" xfId="0" applyFont="1" applyFill="1" applyBorder="1" applyProtection="1">
      <protection locked="0"/>
    </xf>
    <xf numFmtId="0" fontId="22" fillId="3" borderId="0" xfId="0" applyFont="1" applyFill="1" applyProtection="1"/>
    <xf numFmtId="0" fontId="22" fillId="4" borderId="0" xfId="0" applyFont="1" applyFill="1" applyProtection="1"/>
    <xf numFmtId="0" fontId="0" fillId="4" borderId="0" xfId="0" applyFill="1" applyAlignment="1" applyProtection="1">
      <alignment horizontal="right"/>
    </xf>
    <xf numFmtId="0" fontId="0" fillId="3" borderId="0" xfId="0" applyFill="1" applyAlignment="1" applyProtection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11</xdr:col>
      <xdr:colOff>101671</xdr:colOff>
      <xdr:row>4</xdr:row>
      <xdr:rowOff>144480</xdr:rowOff>
    </xdr:to>
    <xdr:grpSp>
      <xdr:nvGrpSpPr>
        <xdr:cNvPr id="6" name="Gruppieren 5"/>
        <xdr:cNvGrpSpPr/>
      </xdr:nvGrpSpPr>
      <xdr:grpSpPr>
        <a:xfrm>
          <a:off x="1" y="0"/>
          <a:ext cx="5858342" cy="787418"/>
          <a:chOff x="0" y="0"/>
          <a:chExt cx="5804311" cy="720356"/>
        </a:xfrm>
      </xdr:grpSpPr>
      <xdr:pic>
        <xdr:nvPicPr>
          <xdr:cNvPr id="1035" name="Picture 1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l="20538" t="24342" r="20228" b="58725"/>
          <a:stretch>
            <a:fillRect/>
          </a:stretch>
        </xdr:blipFill>
        <xdr:spPr bwMode="auto">
          <a:xfrm>
            <a:off x="0" y="0"/>
            <a:ext cx="5154432" cy="720356"/>
          </a:xfrm>
          <a:prstGeom prst="rect">
            <a:avLst/>
          </a:prstGeom>
          <a:noFill/>
          <a:ln w="1">
            <a:noFill/>
            <a:miter lim="800000"/>
            <a:headEnd/>
            <a:tailEnd type="none" w="med" len="med"/>
          </a:ln>
          <a:effectLst/>
        </xdr:spPr>
      </xdr:pic>
      <xdr:pic>
        <xdr:nvPicPr>
          <xdr:cNvPr id="5" name="Grafik 4" descr="qrcode.jpeg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5238748" y="106006"/>
            <a:ext cx="565563" cy="571559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6:J64"/>
  <sheetViews>
    <sheetView showGridLines="0" showRowColHeaders="0" tabSelected="1" zoomScale="160" zoomScaleNormal="160" workbookViewId="0">
      <selection activeCell="F18" sqref="F18"/>
    </sheetView>
  </sheetViews>
  <sheetFormatPr baseColWidth="10" defaultColWidth="11" defaultRowHeight="12.75"/>
  <cols>
    <col min="1" max="1" width="3.42578125" style="6" customWidth="1"/>
    <col min="2" max="2" width="2.42578125" style="6" customWidth="1"/>
    <col min="3" max="3" width="15.28515625" style="6" customWidth="1"/>
    <col min="4" max="4" width="31.5703125" style="6" customWidth="1"/>
    <col min="5" max="5" width="6.5703125" style="6" customWidth="1"/>
    <col min="6" max="6" width="9.42578125" style="54" customWidth="1"/>
    <col min="7" max="7" width="0.7109375" style="6" customWidth="1"/>
    <col min="8" max="8" width="2.140625" style="6" customWidth="1"/>
    <col min="9" max="9" width="6" style="6" customWidth="1"/>
    <col min="10" max="10" width="6.140625" style="7" customWidth="1"/>
    <col min="11" max="11" width="2.5703125" style="6" customWidth="1"/>
    <col min="12" max="12" width="1.5703125" style="6" customWidth="1"/>
    <col min="13" max="13" width="2" style="6" customWidth="1"/>
    <col min="14" max="14" width="4" style="6" customWidth="1"/>
    <col min="15" max="16384" width="11" style="6"/>
  </cols>
  <sheetData>
    <row r="6" spans="1:10" ht="10.5" customHeight="1"/>
    <row r="7" spans="1:10" s="1" customFormat="1" ht="15">
      <c r="A7" s="1" t="s">
        <v>22</v>
      </c>
      <c r="J7" s="2"/>
    </row>
    <row r="8" spans="1:10" s="4" customFormat="1" ht="12">
      <c r="A8" s="45" t="s">
        <v>28</v>
      </c>
      <c r="B8" s="3"/>
      <c r="C8" s="3"/>
      <c r="D8" s="3"/>
      <c r="E8" s="3"/>
      <c r="F8" s="54"/>
      <c r="J8" s="5"/>
    </row>
    <row r="9" spans="1:10" s="4" customFormat="1" ht="12">
      <c r="A9" s="45"/>
      <c r="B9" s="3"/>
      <c r="C9" s="3"/>
      <c r="D9" s="3"/>
      <c r="E9" s="3"/>
      <c r="F9" s="54"/>
      <c r="J9" s="5"/>
    </row>
    <row r="10" spans="1:10" ht="7.5" customHeight="1"/>
    <row r="11" spans="1:10" s="59" customFormat="1" ht="20.25">
      <c r="A11" s="61" t="s">
        <v>38</v>
      </c>
      <c r="B11" s="59" t="s">
        <v>39</v>
      </c>
      <c r="J11" s="60"/>
    </row>
    <row r="12" spans="1:10" ht="5.25" customHeight="1"/>
    <row r="13" spans="1:10" s="31" customFormat="1">
      <c r="C13" s="42" t="s">
        <v>29</v>
      </c>
      <c r="D13" s="42"/>
      <c r="E13" s="42"/>
      <c r="F13" s="62">
        <v>3</v>
      </c>
      <c r="G13" s="8"/>
      <c r="H13" s="44" t="s">
        <v>19</v>
      </c>
      <c r="J13" s="8"/>
    </row>
    <row r="14" spans="1:10" ht="3" customHeight="1">
      <c r="A14" s="32"/>
      <c r="B14" s="32"/>
      <c r="C14" s="43" t="s">
        <v>17</v>
      </c>
      <c r="D14" s="43"/>
      <c r="E14" s="43"/>
      <c r="F14" s="55">
        <v>2</v>
      </c>
      <c r="G14" s="33"/>
      <c r="H14" s="33" t="s">
        <v>19</v>
      </c>
      <c r="I14" s="34"/>
    </row>
    <row r="15" spans="1:10" ht="2.25" customHeight="1">
      <c r="A15" s="32"/>
      <c r="B15" s="32"/>
      <c r="C15" s="43" t="s">
        <v>18</v>
      </c>
      <c r="D15" s="43"/>
      <c r="E15" s="43"/>
      <c r="F15" s="55">
        <f>F13-F14</f>
        <v>1</v>
      </c>
      <c r="G15" s="33"/>
      <c r="H15" s="33"/>
      <c r="I15" s="34"/>
    </row>
    <row r="16" spans="1:10" ht="13.5" hidden="1" thickBot="1">
      <c r="A16" s="32"/>
      <c r="B16" s="32"/>
      <c r="C16" s="43" t="s">
        <v>18</v>
      </c>
      <c r="D16" s="43"/>
      <c r="E16" s="43"/>
      <c r="F16" s="56">
        <f>IF(F15&lt;=0,0,F13-F14)</f>
        <v>1</v>
      </c>
      <c r="G16" s="33"/>
      <c r="H16" s="33" t="s">
        <v>20</v>
      </c>
      <c r="I16" s="34"/>
    </row>
    <row r="17" spans="1:10" ht="10.5" customHeight="1">
      <c r="A17" s="32"/>
      <c r="B17" s="32"/>
      <c r="C17" s="43"/>
      <c r="D17" s="43"/>
      <c r="E17" s="43"/>
      <c r="H17" s="44"/>
    </row>
    <row r="18" spans="1:10">
      <c r="C18" s="42" t="s">
        <v>32</v>
      </c>
      <c r="D18" s="42"/>
      <c r="E18" s="42"/>
      <c r="F18" s="62">
        <v>14</v>
      </c>
      <c r="G18" s="8"/>
      <c r="H18" s="44" t="s">
        <v>11</v>
      </c>
    </row>
    <row r="19" spans="1:10" ht="10.5" customHeight="1">
      <c r="C19" s="47" t="s">
        <v>33</v>
      </c>
      <c r="D19" s="47"/>
      <c r="E19" s="47"/>
      <c r="H19" s="44"/>
    </row>
    <row r="20" spans="1:10">
      <c r="C20" s="46"/>
      <c r="D20" s="46"/>
      <c r="E20" s="46"/>
      <c r="H20" s="44"/>
    </row>
    <row r="21" spans="1:10">
      <c r="C21" s="42" t="s">
        <v>37</v>
      </c>
      <c r="D21" s="42"/>
      <c r="E21" s="42"/>
      <c r="F21" s="62">
        <v>120</v>
      </c>
      <c r="G21" s="8"/>
      <c r="H21" s="44" t="s">
        <v>11</v>
      </c>
    </row>
    <row r="22" spans="1:10">
      <c r="C22" s="31"/>
      <c r="D22" s="31"/>
      <c r="E22" s="31"/>
      <c r="F22" s="57"/>
      <c r="G22" s="8"/>
      <c r="H22" s="8"/>
    </row>
    <row r="23" spans="1:10" ht="8.25" customHeight="1">
      <c r="C23" s="31"/>
      <c r="D23" s="31"/>
      <c r="E23" s="31"/>
      <c r="F23" s="57"/>
      <c r="G23" s="8"/>
      <c r="H23" s="8"/>
    </row>
    <row r="24" spans="1:10" ht="15.75">
      <c r="A24" s="35" t="s">
        <v>30</v>
      </c>
      <c r="H24" s="7"/>
    </row>
    <row r="25" spans="1:10">
      <c r="H25" s="7"/>
    </row>
    <row r="26" spans="1:10">
      <c r="B26" s="9"/>
      <c r="C26" s="9"/>
      <c r="D26" s="9"/>
      <c r="E26" s="9"/>
      <c r="F26" s="50"/>
      <c r="G26" s="9"/>
      <c r="H26" s="9"/>
      <c r="I26" s="9"/>
      <c r="J26" s="10"/>
    </row>
    <row r="27" spans="1:10">
      <c r="B27" s="9"/>
      <c r="C27" s="63" t="s">
        <v>42</v>
      </c>
      <c r="D27" s="11"/>
      <c r="E27" s="11"/>
      <c r="F27" s="50"/>
      <c r="G27" s="9"/>
      <c r="H27" s="9"/>
      <c r="I27" s="9"/>
      <c r="J27" s="10"/>
    </row>
    <row r="28" spans="1:10">
      <c r="B28" s="9"/>
      <c r="C28" s="9"/>
      <c r="D28" s="9"/>
      <c r="E28" s="9"/>
      <c r="F28" s="50"/>
      <c r="G28" s="9"/>
      <c r="H28" s="9"/>
      <c r="I28" s="9"/>
      <c r="J28" s="10"/>
    </row>
    <row r="29" spans="1:10">
      <c r="B29" s="9"/>
      <c r="C29" s="9" t="s">
        <v>27</v>
      </c>
      <c r="D29" s="9"/>
      <c r="E29" s="9"/>
      <c r="F29" s="50"/>
      <c r="G29" s="9"/>
      <c r="H29" s="9"/>
      <c r="I29" s="9"/>
      <c r="J29" s="10"/>
    </row>
    <row r="30" spans="1:10">
      <c r="B30" s="9"/>
      <c r="C30" s="9"/>
      <c r="D30" s="9"/>
      <c r="E30" s="9"/>
      <c r="F30" s="50"/>
      <c r="G30" s="9"/>
      <c r="H30" s="9"/>
      <c r="I30" s="9"/>
      <c r="J30" s="10"/>
    </row>
    <row r="31" spans="1:10">
      <c r="B31" s="9"/>
      <c r="C31" s="13"/>
      <c r="D31" s="13"/>
      <c r="E31" s="13" t="s">
        <v>35</v>
      </c>
      <c r="F31" s="50"/>
      <c r="G31" s="9"/>
      <c r="H31" s="9"/>
      <c r="I31" s="17">
        <f>Tabelle1!P13</f>
        <v>0.78400000000000003</v>
      </c>
      <c r="J31" s="18" t="s">
        <v>23</v>
      </c>
    </row>
    <row r="32" spans="1:10">
      <c r="B32" s="9"/>
      <c r="C32" s="13"/>
      <c r="D32" s="13"/>
      <c r="E32" s="13" t="s">
        <v>36</v>
      </c>
      <c r="F32" s="50"/>
      <c r="G32" s="9"/>
      <c r="H32" s="9"/>
      <c r="I32" s="19">
        <f>I40</f>
        <v>28.000000000000004</v>
      </c>
      <c r="J32" s="18" t="str">
        <f>J40</f>
        <v>cm</v>
      </c>
    </row>
    <row r="33" spans="2:10">
      <c r="B33" s="9"/>
      <c r="C33" s="13"/>
      <c r="D33" s="13"/>
      <c r="E33" s="13"/>
      <c r="F33" s="50"/>
      <c r="G33" s="9"/>
      <c r="H33" s="9"/>
      <c r="I33" s="19"/>
      <c r="J33" s="18"/>
    </row>
    <row r="34" spans="2:10">
      <c r="B34" s="9"/>
      <c r="C34" s="9"/>
      <c r="D34" s="9"/>
      <c r="E34" s="9"/>
      <c r="F34" s="50"/>
      <c r="G34" s="9"/>
      <c r="H34" s="9"/>
      <c r="I34" s="9"/>
      <c r="J34" s="10"/>
    </row>
    <row r="35" spans="2:10">
      <c r="B35" s="9"/>
      <c r="C35" s="49" t="s">
        <v>25</v>
      </c>
      <c r="D35" s="12"/>
      <c r="E35" s="12"/>
      <c r="F35" s="51"/>
      <c r="G35" s="12"/>
      <c r="H35" s="13"/>
      <c r="I35" s="10"/>
      <c r="J35" s="10"/>
    </row>
    <row r="36" spans="2:10">
      <c r="B36" s="9"/>
      <c r="C36" s="12" t="s">
        <v>26</v>
      </c>
      <c r="D36" s="12"/>
      <c r="E36" s="12"/>
      <c r="F36" s="51"/>
      <c r="G36" s="12"/>
      <c r="H36" s="13"/>
      <c r="I36" s="10"/>
      <c r="J36" s="10"/>
    </row>
    <row r="37" spans="2:10">
      <c r="B37" s="9"/>
      <c r="C37" s="9"/>
      <c r="D37" s="9"/>
      <c r="E37" s="9"/>
      <c r="F37" s="50"/>
      <c r="G37" s="9"/>
      <c r="H37" s="9"/>
      <c r="I37" s="9"/>
      <c r="J37" s="10"/>
    </row>
    <row r="38" spans="2:10">
      <c r="B38" s="9"/>
      <c r="C38" s="66" t="s">
        <v>34</v>
      </c>
      <c r="D38" s="66"/>
      <c r="E38" s="66"/>
      <c r="F38" s="66"/>
      <c r="G38" s="16"/>
      <c r="H38" s="13"/>
      <c r="I38" s="14">
        <f>Tabelle1!V18</f>
        <v>120</v>
      </c>
      <c r="J38" s="14" t="s">
        <v>11</v>
      </c>
    </row>
    <row r="39" spans="2:10">
      <c r="B39" s="9"/>
      <c r="C39" s="66" t="s">
        <v>15</v>
      </c>
      <c r="D39" s="66"/>
      <c r="E39" s="66"/>
      <c r="F39" s="66"/>
      <c r="G39" s="16"/>
      <c r="H39" s="13"/>
      <c r="I39" s="15">
        <f>Tabelle1!V19</f>
        <v>65.333333333333343</v>
      </c>
      <c r="J39" s="14" t="s">
        <v>11</v>
      </c>
    </row>
    <row r="40" spans="2:10">
      <c r="B40" s="9"/>
      <c r="C40" s="66" t="s">
        <v>16</v>
      </c>
      <c r="D40" s="66"/>
      <c r="E40" s="66"/>
      <c r="F40" s="66"/>
      <c r="G40" s="16"/>
      <c r="H40" s="13"/>
      <c r="I40" s="15">
        <f>Tabelle1!V20</f>
        <v>28.000000000000004</v>
      </c>
      <c r="J40" s="14" t="s">
        <v>11</v>
      </c>
    </row>
    <row r="41" spans="2:10">
      <c r="B41" s="9"/>
      <c r="C41" s="9"/>
      <c r="D41" s="9"/>
      <c r="E41" s="9"/>
      <c r="F41" s="50"/>
      <c r="G41" s="9"/>
      <c r="H41" s="9"/>
      <c r="I41" s="9"/>
      <c r="J41" s="10"/>
    </row>
    <row r="42" spans="2:10" ht="18.75" customHeight="1"/>
    <row r="43" spans="2:10">
      <c r="B43" s="20"/>
      <c r="C43" s="20"/>
      <c r="D43" s="20"/>
      <c r="E43" s="20"/>
      <c r="F43" s="52"/>
      <c r="G43" s="20"/>
      <c r="H43" s="20"/>
      <c r="I43" s="20"/>
      <c r="J43" s="21"/>
    </row>
    <row r="44" spans="2:10">
      <c r="B44" s="20"/>
      <c r="C44" s="64" t="s">
        <v>21</v>
      </c>
      <c r="D44" s="22"/>
      <c r="E44" s="22"/>
      <c r="F44" s="52"/>
      <c r="G44" s="20"/>
      <c r="H44" s="20"/>
      <c r="I44" s="20"/>
      <c r="J44" s="21"/>
    </row>
    <row r="45" spans="2:10">
      <c r="B45" s="20"/>
      <c r="C45" s="20"/>
      <c r="D45" s="20"/>
      <c r="E45" s="20"/>
      <c r="F45" s="52"/>
      <c r="G45" s="20"/>
      <c r="H45" s="20"/>
      <c r="I45" s="20"/>
      <c r="J45" s="21"/>
    </row>
    <row r="46" spans="2:10">
      <c r="B46" s="20"/>
      <c r="C46" s="20" t="s">
        <v>24</v>
      </c>
      <c r="D46" s="20"/>
      <c r="E46" s="20"/>
      <c r="F46" s="52"/>
      <c r="G46" s="20"/>
      <c r="H46" s="20"/>
      <c r="I46" s="20"/>
      <c r="J46" s="21"/>
    </row>
    <row r="47" spans="2:10">
      <c r="B47" s="20"/>
      <c r="C47" s="20"/>
      <c r="D47" s="20"/>
      <c r="E47" s="20"/>
      <c r="F47" s="52"/>
      <c r="G47" s="20"/>
      <c r="H47" s="20"/>
      <c r="I47" s="20"/>
      <c r="J47" s="21"/>
    </row>
    <row r="48" spans="2:10">
      <c r="B48" s="20"/>
      <c r="C48" s="20"/>
      <c r="D48" s="20"/>
      <c r="E48" s="26" t="s">
        <v>35</v>
      </c>
      <c r="F48" s="52"/>
      <c r="G48" s="20"/>
      <c r="H48" s="20"/>
      <c r="I48" s="23">
        <f>('Berechnung der Terrariengrösse'!I55*'Berechnung der Terrariengrösse'!I56)/10000</f>
        <v>0.84</v>
      </c>
      <c r="J48" s="24" t="s">
        <v>23</v>
      </c>
    </row>
    <row r="49" spans="1:10">
      <c r="B49" s="20"/>
      <c r="C49" s="20"/>
      <c r="D49" s="20"/>
      <c r="E49" s="26" t="s">
        <v>36</v>
      </c>
      <c r="F49" s="52"/>
      <c r="G49" s="20"/>
      <c r="H49" s="20"/>
      <c r="I49" s="25">
        <f>I57</f>
        <v>60</v>
      </c>
      <c r="J49" s="24" t="str">
        <f>J57</f>
        <v>cm</v>
      </c>
    </row>
    <row r="50" spans="1:10">
      <c r="B50" s="20"/>
      <c r="C50" s="20"/>
      <c r="D50" s="20"/>
      <c r="E50" s="20"/>
      <c r="F50" s="52"/>
      <c r="G50" s="20"/>
      <c r="H50" s="20"/>
      <c r="I50" s="25"/>
      <c r="J50" s="24"/>
    </row>
    <row r="51" spans="1:10">
      <c r="B51" s="20"/>
      <c r="C51" s="20"/>
      <c r="D51" s="20"/>
      <c r="E51" s="20"/>
      <c r="F51" s="52"/>
      <c r="G51" s="20"/>
      <c r="H51" s="20"/>
      <c r="I51" s="23"/>
      <c r="J51" s="24"/>
    </row>
    <row r="52" spans="1:10">
      <c r="B52" s="20"/>
      <c r="C52" s="48" t="s">
        <v>40</v>
      </c>
      <c r="D52" s="26"/>
      <c r="E52" s="26"/>
      <c r="F52" s="53"/>
      <c r="G52" s="26"/>
      <c r="H52" s="26"/>
      <c r="I52" s="27"/>
      <c r="J52" s="27"/>
    </row>
    <row r="53" spans="1:10">
      <c r="B53" s="20"/>
      <c r="C53" s="48" t="s">
        <v>41</v>
      </c>
      <c r="D53" s="26"/>
      <c r="E53" s="26"/>
      <c r="F53" s="53"/>
      <c r="G53" s="26"/>
      <c r="H53" s="26"/>
      <c r="I53" s="27"/>
      <c r="J53" s="27"/>
    </row>
    <row r="54" spans="1:10">
      <c r="B54" s="20"/>
      <c r="C54" s="26"/>
      <c r="D54" s="26"/>
      <c r="E54" s="26"/>
      <c r="F54" s="53"/>
      <c r="G54" s="26"/>
      <c r="H54" s="26"/>
      <c r="I54" s="27"/>
      <c r="J54" s="27"/>
    </row>
    <row r="55" spans="1:10">
      <c r="B55" s="20"/>
      <c r="C55" s="65" t="s">
        <v>34</v>
      </c>
      <c r="D55" s="65"/>
      <c r="E55" s="65"/>
      <c r="F55" s="65"/>
      <c r="G55" s="30"/>
      <c r="H55" s="26"/>
      <c r="I55" s="28">
        <f>I38</f>
        <v>120</v>
      </c>
      <c r="J55" s="28" t="s">
        <v>11</v>
      </c>
    </row>
    <row r="56" spans="1:10">
      <c r="B56" s="20"/>
      <c r="C56" s="65" t="s">
        <v>15</v>
      </c>
      <c r="D56" s="65"/>
      <c r="E56" s="65"/>
      <c r="F56" s="65"/>
      <c r="G56" s="30"/>
      <c r="H56" s="26"/>
      <c r="I56" s="29">
        <f>IF(((ROUNDUP(I39,-1))&lt;50),50,ROUNDUP(I39,-1))</f>
        <v>70</v>
      </c>
      <c r="J56" s="28" t="s">
        <v>11</v>
      </c>
    </row>
    <row r="57" spans="1:10">
      <c r="B57" s="20"/>
      <c r="C57" s="65" t="s">
        <v>16</v>
      </c>
      <c r="D57" s="65"/>
      <c r="E57" s="65"/>
      <c r="F57" s="65"/>
      <c r="G57" s="30"/>
      <c r="H57" s="26"/>
      <c r="I57" s="28">
        <f>IF(I40&lt;60,60,I40)</f>
        <v>60</v>
      </c>
      <c r="J57" s="28" t="s">
        <v>11</v>
      </c>
    </row>
    <row r="58" spans="1:10">
      <c r="B58" s="20"/>
      <c r="C58" s="20"/>
      <c r="D58" s="20"/>
      <c r="E58" s="20"/>
      <c r="F58" s="52"/>
      <c r="G58" s="20"/>
      <c r="H58" s="20"/>
      <c r="I58" s="21"/>
      <c r="J58" s="21"/>
    </row>
    <row r="59" spans="1:10">
      <c r="I59" s="7"/>
    </row>
    <row r="60" spans="1:10" ht="12" customHeight="1">
      <c r="I60" s="7"/>
    </row>
    <row r="61" spans="1:10">
      <c r="A61" s="58" t="s">
        <v>31</v>
      </c>
      <c r="B61" s="37"/>
    </row>
    <row r="62" spans="1:10">
      <c r="F62" s="36"/>
      <c r="G62" s="36"/>
    </row>
    <row r="64" spans="1:10">
      <c r="C64" s="37"/>
      <c r="D64" s="37"/>
      <c r="E64" s="37"/>
    </row>
  </sheetData>
  <sheetProtection password="DE95" sheet="1" objects="1" scenarios="1" selectLockedCells="1"/>
  <customSheetViews>
    <customSheetView guid="{AEF40530-5B6B-4AE5-B1A2-2FABDF725FB5}">
      <selection sqref="A1:XFD1048576"/>
      <pageMargins left="0.7" right="0.7" top="0.78740157499999996" bottom="0.78740157499999996" header="0.3" footer="0.3"/>
      <pageSetup paperSize="9" orientation="portrait" r:id="rId1"/>
    </customSheetView>
  </customSheetViews>
  <mergeCells count="6">
    <mergeCell ref="C55:F55"/>
    <mergeCell ref="C56:F56"/>
    <mergeCell ref="C57:F57"/>
    <mergeCell ref="C38:F38"/>
    <mergeCell ref="C39:F39"/>
    <mergeCell ref="C40:F40"/>
  </mergeCells>
  <pageMargins left="0.7" right="0.7" top="0.78740157499999996" bottom="0.78740157499999996" header="0.3" footer="0.3"/>
  <pageSetup paperSize="9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X33"/>
  <sheetViews>
    <sheetView zoomScaleNormal="100" workbookViewId="0">
      <selection activeCell="B1" sqref="B1"/>
    </sheetView>
  </sheetViews>
  <sheetFormatPr baseColWidth="10" defaultColWidth="11" defaultRowHeight="12.75"/>
  <cols>
    <col min="1" max="1" width="11" style="38"/>
    <col min="2" max="2" width="8.140625" style="38" bestFit="1" customWidth="1"/>
    <col min="3" max="3" width="2.7109375" style="38" bestFit="1" customWidth="1"/>
    <col min="4" max="4" width="1.5703125" style="38" bestFit="1" customWidth="1"/>
    <col min="5" max="5" width="2.7109375" style="38" bestFit="1" customWidth="1"/>
    <col min="6" max="6" width="1.5703125" style="38" bestFit="1" customWidth="1"/>
    <col min="7" max="7" width="2" style="38" bestFit="1" customWidth="1"/>
    <col min="8" max="8" width="11" style="38"/>
    <col min="9" max="9" width="4" style="38" bestFit="1" customWidth="1"/>
    <col min="10" max="10" width="1.5703125" style="38" bestFit="1" customWidth="1"/>
    <col min="11" max="11" width="4" style="38" bestFit="1" customWidth="1"/>
    <col min="12" max="12" width="1.5703125" style="38" bestFit="1" customWidth="1"/>
    <col min="13" max="13" width="4" style="38" bestFit="1" customWidth="1"/>
    <col min="14" max="14" width="5.5703125" style="38" bestFit="1" customWidth="1"/>
    <col min="15" max="15" width="11.28515625" style="38" bestFit="1" customWidth="1"/>
    <col min="16" max="16" width="8.7109375" style="38" bestFit="1" customWidth="1"/>
    <col min="17" max="17" width="4.85546875" style="38" bestFit="1" customWidth="1"/>
    <col min="18" max="18" width="11" style="38"/>
    <col min="19" max="19" width="4" style="38" customWidth="1"/>
    <col min="20" max="20" width="11" style="38"/>
    <col min="21" max="21" width="7" style="38" bestFit="1" customWidth="1"/>
    <col min="22" max="22" width="11.28515625" style="38" bestFit="1" customWidth="1"/>
    <col min="23" max="23" width="1.42578125" style="38" customWidth="1"/>
    <col min="24" max="16384" width="11" style="38"/>
  </cols>
  <sheetData>
    <row r="1" spans="1:17">
      <c r="A1" s="38" t="s">
        <v>0</v>
      </c>
      <c r="D1" s="39"/>
      <c r="F1" s="39"/>
    </row>
    <row r="2" spans="1:17">
      <c r="D2" s="39"/>
      <c r="F2" s="39"/>
    </row>
    <row r="3" spans="1:17">
      <c r="A3" s="38" t="s">
        <v>1</v>
      </c>
      <c r="B3" s="38" t="s">
        <v>0</v>
      </c>
      <c r="C3" s="38">
        <v>6</v>
      </c>
      <c r="D3" s="39" t="s">
        <v>2</v>
      </c>
      <c r="E3" s="38">
        <v>6</v>
      </c>
      <c r="F3" s="39" t="s">
        <v>2</v>
      </c>
      <c r="G3" s="38">
        <v>2</v>
      </c>
    </row>
    <row r="4" spans="1:17">
      <c r="B4" s="38" t="s">
        <v>3</v>
      </c>
      <c r="C4" s="38">
        <v>2</v>
      </c>
      <c r="D4" s="39" t="s">
        <v>2</v>
      </c>
      <c r="E4" s="38">
        <v>2</v>
      </c>
      <c r="F4" s="39"/>
    </row>
    <row r="5" spans="1:17">
      <c r="D5" s="39"/>
      <c r="F5" s="39"/>
    </row>
    <row r="6" spans="1:17">
      <c r="A6" s="38" t="s">
        <v>4</v>
      </c>
      <c r="B6" s="38">
        <f>'Berechnung der Terrariengrösse'!F18</f>
        <v>14</v>
      </c>
      <c r="D6" s="39"/>
      <c r="F6" s="39"/>
      <c r="P6" s="38" t="s">
        <v>5</v>
      </c>
      <c r="Q6" s="38" t="s">
        <v>6</v>
      </c>
    </row>
    <row r="7" spans="1:17">
      <c r="D7" s="39"/>
      <c r="F7" s="39"/>
    </row>
    <row r="8" spans="1:17">
      <c r="D8" s="39"/>
      <c r="F8" s="39"/>
    </row>
    <row r="9" spans="1:17">
      <c r="A9" s="38" t="s">
        <v>7</v>
      </c>
      <c r="B9" s="38">
        <f>'Berechnung der Terrariengrösse'!F14</f>
        <v>2</v>
      </c>
      <c r="D9" s="39"/>
      <c r="F9" s="39"/>
      <c r="I9" s="38">
        <f>(B6*C3)</f>
        <v>84</v>
      </c>
      <c r="J9" s="38" t="s">
        <v>2</v>
      </c>
      <c r="K9" s="38">
        <f>B6*E3</f>
        <v>84</v>
      </c>
      <c r="L9" s="38" t="s">
        <v>2</v>
      </c>
      <c r="M9" s="38">
        <f>B6*G3</f>
        <v>28</v>
      </c>
      <c r="P9" s="40">
        <f>I9*K9/10000</f>
        <v>0.7056</v>
      </c>
      <c r="Q9" s="38">
        <f>M9</f>
        <v>28</v>
      </c>
    </row>
    <row r="10" spans="1:17">
      <c r="B10" s="38">
        <f>'Berechnung der Terrariengrösse'!F16</f>
        <v>1</v>
      </c>
      <c r="D10" s="39"/>
      <c r="F10" s="39"/>
      <c r="I10" s="38">
        <f>B6*C4</f>
        <v>28</v>
      </c>
      <c r="J10" s="38" t="s">
        <v>2</v>
      </c>
      <c r="K10" s="38">
        <f>B6*E4</f>
        <v>28</v>
      </c>
      <c r="L10" s="38" t="s">
        <v>2</v>
      </c>
      <c r="M10" s="38">
        <f>M9</f>
        <v>28</v>
      </c>
      <c r="N10" s="41">
        <f>((((I10*K10/10000))))</f>
        <v>7.8399999999999997E-2</v>
      </c>
      <c r="O10" s="40">
        <f>N10*B10</f>
        <v>7.8399999999999997E-2</v>
      </c>
      <c r="P10" s="40">
        <f>O10</f>
        <v>7.8399999999999997E-2</v>
      </c>
    </row>
    <row r="11" spans="1:17">
      <c r="D11" s="39"/>
      <c r="F11" s="39"/>
    </row>
    <row r="12" spans="1:17">
      <c r="D12" s="39"/>
      <c r="F12" s="39"/>
    </row>
    <row r="13" spans="1:17">
      <c r="B13" s="38" t="s">
        <v>8</v>
      </c>
      <c r="D13" s="39"/>
      <c r="F13" s="39"/>
      <c r="P13" s="41">
        <f>SUM(P9:P12)</f>
        <v>0.78400000000000003</v>
      </c>
      <c r="Q13" s="38">
        <f>SUM(Q9:Q12)</f>
        <v>28</v>
      </c>
    </row>
    <row r="14" spans="1:17">
      <c r="D14" s="39"/>
      <c r="F14" s="39"/>
    </row>
    <row r="15" spans="1:17">
      <c r="D15" s="39"/>
      <c r="F15" s="39"/>
    </row>
    <row r="16" spans="1:17">
      <c r="D16" s="39"/>
      <c r="F16" s="39"/>
    </row>
    <row r="17" spans="4:24">
      <c r="D17" s="39"/>
      <c r="F17" s="39"/>
    </row>
    <row r="18" spans="4:24">
      <c r="D18" s="39"/>
      <c r="F18" s="39"/>
      <c r="R18" s="38" t="s">
        <v>9</v>
      </c>
      <c r="T18" s="38" t="s">
        <v>10</v>
      </c>
      <c r="U18" s="38">
        <f>V18/100</f>
        <v>1.2</v>
      </c>
      <c r="V18" s="38">
        <f>'Berechnung der Terrariengrösse'!F21</f>
        <v>120</v>
      </c>
      <c r="X18" s="38" t="s">
        <v>11</v>
      </c>
    </row>
    <row r="19" spans="4:24">
      <c r="D19" s="39"/>
      <c r="F19" s="39"/>
      <c r="T19" s="38" t="s">
        <v>12</v>
      </c>
      <c r="U19" s="38">
        <f>P13/U18</f>
        <v>0.65333333333333343</v>
      </c>
      <c r="V19" s="38">
        <f>U19*100</f>
        <v>65.333333333333343</v>
      </c>
      <c r="X19" s="38" t="s">
        <v>11</v>
      </c>
    </row>
    <row r="20" spans="4:24">
      <c r="D20" s="39"/>
      <c r="F20" s="39"/>
      <c r="T20" s="38" t="s">
        <v>13</v>
      </c>
      <c r="U20" s="38">
        <f>Q13/100</f>
        <v>0.28000000000000003</v>
      </c>
      <c r="V20" s="38">
        <f>U20*100</f>
        <v>28.000000000000004</v>
      </c>
      <c r="X20" s="38" t="s">
        <v>11</v>
      </c>
    </row>
    <row r="21" spans="4:24">
      <c r="D21" s="39"/>
      <c r="F21" s="39"/>
    </row>
    <row r="22" spans="4:24">
      <c r="D22" s="39"/>
      <c r="F22" s="39"/>
    </row>
    <row r="23" spans="4:24">
      <c r="D23" s="39"/>
      <c r="F23" s="39"/>
    </row>
    <row r="24" spans="4:24">
      <c r="D24" s="39"/>
      <c r="F24" s="39"/>
      <c r="R24" s="38" t="s">
        <v>14</v>
      </c>
      <c r="T24" s="38" t="s">
        <v>10</v>
      </c>
      <c r="U24" s="38">
        <v>0.8</v>
      </c>
      <c r="V24" s="38">
        <f>U24*100</f>
        <v>80</v>
      </c>
      <c r="X24" s="38" t="s">
        <v>11</v>
      </c>
    </row>
    <row r="25" spans="4:24">
      <c r="D25" s="39"/>
      <c r="F25" s="39"/>
      <c r="T25" s="38" t="s">
        <v>12</v>
      </c>
      <c r="U25" s="38">
        <f>P13/U24</f>
        <v>0.98</v>
      </c>
      <c r="V25" s="38">
        <f>U25*100</f>
        <v>98</v>
      </c>
      <c r="X25" s="38" t="s">
        <v>11</v>
      </c>
    </row>
    <row r="26" spans="4:24">
      <c r="D26" s="39"/>
      <c r="F26" s="39"/>
      <c r="T26" s="38" t="s">
        <v>13</v>
      </c>
      <c r="U26" s="38">
        <f>Q13/100</f>
        <v>0.28000000000000003</v>
      </c>
      <c r="V26" s="38">
        <f>U26*100</f>
        <v>28.000000000000004</v>
      </c>
      <c r="X26" s="38" t="s">
        <v>11</v>
      </c>
    </row>
    <row r="27" spans="4:24">
      <c r="D27" s="39"/>
      <c r="F27" s="39"/>
    </row>
    <row r="28" spans="4:24">
      <c r="D28" s="39"/>
      <c r="F28" s="39"/>
    </row>
    <row r="29" spans="4:24">
      <c r="D29" s="39"/>
      <c r="F29" s="39"/>
    </row>
    <row r="30" spans="4:24">
      <c r="D30" s="39"/>
      <c r="F30" s="39"/>
    </row>
    <row r="31" spans="4:24">
      <c r="D31" s="39"/>
      <c r="F31" s="39"/>
    </row>
    <row r="32" spans="4:24">
      <c r="D32" s="39"/>
      <c r="F32" s="39"/>
    </row>
    <row r="33" spans="4:6">
      <c r="D33" s="39"/>
      <c r="F33" s="39"/>
    </row>
  </sheetData>
  <sheetProtection password="DE95" sheet="1" objects="1" scenarios="1" selectLockedCells="1"/>
  <customSheetViews>
    <customSheetView guid="{AEF40530-5B6B-4AE5-B1A2-2FABDF725FB5}">
      <selection activeCell="AA33" sqref="AA33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Berechnung der Terrariengrösse</vt:lpstr>
      <vt:lpstr>Tabelle1</vt:lpstr>
    </vt:vector>
  </TitlesOfParts>
  <Company>TGKB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 Michael</dc:creator>
  <cp:lastModifiedBy>Michael</cp:lastModifiedBy>
  <cp:lastPrinted>2016-01-12T10:05:57Z</cp:lastPrinted>
  <dcterms:created xsi:type="dcterms:W3CDTF">2015-09-18T08:56:28Z</dcterms:created>
  <dcterms:modified xsi:type="dcterms:W3CDTF">2016-01-13T08:03:21Z</dcterms:modified>
</cp:coreProperties>
</file>